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lasdeep\Documents\"/>
    </mc:Choice>
  </mc:AlternateContent>
  <xr:revisionPtr revIDLastSave="0" documentId="13_ncr:1_{83232079-EDEA-40CD-BE34-35F0A167C700}" xr6:coauthVersionLast="36" xr6:coauthVersionMax="36" xr10:uidLastSave="{00000000-0000-0000-0000-000000000000}"/>
  <bookViews>
    <workbookView xWindow="0" yWindow="0" windowWidth="15345" windowHeight="4470" activeTab="1" xr2:uid="{B1BA70BE-20E4-4BD9-BB8E-FB5C42C2D4BD}"/>
  </bookViews>
  <sheets>
    <sheet name="EJ. 1 SUBV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" l="1"/>
  <c r="J27" i="2"/>
  <c r="J24" i="2"/>
  <c r="I23" i="2"/>
  <c r="I26" i="2" s="1"/>
  <c r="K21" i="2"/>
  <c r="J30" i="2"/>
  <c r="J32" i="2" s="1"/>
  <c r="M14" i="2"/>
  <c r="M13" i="2"/>
  <c r="I17" i="2"/>
  <c r="J15" i="2"/>
  <c r="J13" i="2"/>
  <c r="I12" i="2"/>
  <c r="I21" i="1"/>
  <c r="J22" i="1" s="1"/>
  <c r="O15" i="1"/>
  <c r="O16" i="1"/>
  <c r="O24" i="1" s="1"/>
  <c r="O17" i="1"/>
  <c r="P17" i="1" s="1"/>
  <c r="O18" i="1"/>
  <c r="O19" i="1"/>
  <c r="O20" i="1"/>
  <c r="P20" i="1" s="1"/>
  <c r="O21" i="1"/>
  <c r="O22" i="1"/>
  <c r="O23" i="1"/>
  <c r="P23" i="1" s="1"/>
  <c r="O14" i="1"/>
  <c r="P14" i="1" s="1"/>
  <c r="L24" i="1"/>
  <c r="J37" i="1"/>
  <c r="P15" i="1"/>
  <c r="P16" i="1"/>
  <c r="P18" i="1"/>
  <c r="P19" i="1"/>
  <c r="P21" i="1"/>
  <c r="P22" i="1"/>
  <c r="N24" i="1"/>
  <c r="M23" i="1"/>
  <c r="M17" i="1"/>
  <c r="M18" i="1" s="1"/>
  <c r="M19" i="1" s="1"/>
  <c r="M20" i="1" s="1"/>
  <c r="M21" i="1" s="1"/>
  <c r="M22" i="1" s="1"/>
  <c r="M16" i="1"/>
  <c r="M15" i="1"/>
  <c r="L11" i="1"/>
  <c r="J32" i="1"/>
  <c r="J33" i="1"/>
  <c r="I27" i="1"/>
  <c r="J28" i="1"/>
  <c r="J19" i="1"/>
  <c r="P24" i="1" l="1"/>
</calcChain>
</file>

<file path=xl/sharedStrings.xml><?xml version="1.0" encoding="utf-8"?>
<sst xmlns="http://schemas.openxmlformats.org/spreadsheetml/2006/main" count="92" uniqueCount="47">
  <si>
    <t>Contabilizar el hecho económico anterior utilizando las cuentas del grupo 8 y 9, y el asiento que hay que hacer al cierre del ejercicio.</t>
  </si>
  <si>
    <t>Fecha</t>
  </si>
  <si>
    <t>Asiento</t>
  </si>
  <si>
    <t>Cuenta</t>
  </si>
  <si>
    <t>Masa Pat.</t>
  </si>
  <si>
    <t>Concepto</t>
  </si>
  <si>
    <t>DEBE</t>
  </si>
  <si>
    <t>HABER</t>
  </si>
  <si>
    <t xml:space="preserve">1. Una empresa compra a crédito el 1 de enero de 2019 por 200.000€ una máquina de producción mucho más eficiente y menos contaminante que la anterior. </t>
  </si>
  <si>
    <t>Por ello recibe y cobra una  subvención de 50.000€. Se estima que la máquina durará 10 años. El tipo impositivo del impuesto sobre sociedades es del 25%.</t>
  </si>
  <si>
    <t>BANCOS</t>
  </si>
  <si>
    <t>INGRESOS POR SUBVENCIONES OFICIALES DE CAPITAL</t>
  </si>
  <si>
    <t xml:space="preserve">MAQUINARIA </t>
  </si>
  <si>
    <t>PROOVEDORES A CORTO PLAZO DE INMOVILIZADO</t>
  </si>
  <si>
    <t>AMORTIZACION DEL INMO</t>
  </si>
  <si>
    <t>AA</t>
  </si>
  <si>
    <t>TRANS SUBVENCIONES</t>
  </si>
  <si>
    <t>SUB TRANS</t>
  </si>
  <si>
    <t>IMPUESTO DIFERIDO</t>
  </si>
  <si>
    <t>PASIVO DE DIFERENCIAS TEMPORRARIAS</t>
  </si>
  <si>
    <t>SUBVENCIONES OFICIALES DE CAPITAL</t>
  </si>
  <si>
    <t>Impuesto diferido</t>
  </si>
  <si>
    <t>Transferencia subvenciones oficiales de capital</t>
  </si>
  <si>
    <t>Ingresos por subvenciones oficiales de capital</t>
  </si>
  <si>
    <t>ANC</t>
  </si>
  <si>
    <t>PC</t>
  </si>
  <si>
    <t>A+G=P+PN+I</t>
  </si>
  <si>
    <t>AC</t>
  </si>
  <si>
    <t>HP Deudora x sub. Concedidas</t>
  </si>
  <si>
    <t>PN</t>
  </si>
  <si>
    <t>Gto amort</t>
  </si>
  <si>
    <t>Ingr. Sub</t>
  </si>
  <si>
    <t>Imp. Dif</t>
  </si>
  <si>
    <t>G</t>
  </si>
  <si>
    <t>I</t>
  </si>
  <si>
    <t>SUBV</t>
  </si>
  <si>
    <t>P.I DIF.</t>
  </si>
  <si>
    <t>2. La empresa Pringo, S.A. adquiere al contado el 1 de julio de 2019, una máquina por 600.000€. El mismo día cobran una subvención del 60% del valor de la máquina. .</t>
  </si>
  <si>
    <t xml:space="preserve"> La empresa decide amortizar linealmente a 15 años. El tipo impositivo aplicable es del 25%.</t>
  </si>
  <si>
    <t>MAQUINARIA</t>
  </si>
  <si>
    <t>BANCO</t>
  </si>
  <si>
    <t>HP DEUDORA POR SUBV CONCEDIDAS</t>
  </si>
  <si>
    <t>INGRESOS POR SUBV OF. CAPITAL</t>
  </si>
  <si>
    <t>PASIVO POR DIFERENCIAS TEMPORARIAS</t>
  </si>
  <si>
    <t>AMORT. INMOBILIZADO MAT</t>
  </si>
  <si>
    <t>AMORT. ACUM</t>
  </si>
  <si>
    <t>SUBV OF.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</si>
</sst>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9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D3B45"/>
      <name val="Arial"/>
      <family val="2"/>
    </font>
    <font>
      <b/>
      <i/>
      <sz val="12"/>
      <color rgb="FF2D3B4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/>
    <xf numFmtId="4" fontId="0" fillId="0" borderId="0" xfId="0" applyNumberForma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Fill="1" applyBorder="1"/>
    <xf numFmtId="14" fontId="0" fillId="0" borderId="1" xfId="0" applyNumberFormat="1" applyBorder="1" applyAlignment="1">
      <alignment horizontal="center"/>
    </xf>
    <xf numFmtId="4" fontId="0" fillId="0" borderId="0" xfId="0" applyNumberFormat="1"/>
    <xf numFmtId="4" fontId="0" fillId="0" borderId="2" xfId="0" applyNumberFormat="1" applyBorder="1"/>
    <xf numFmtId="14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4" fontId="0" fillId="2" borderId="1" xfId="0" applyNumberFormat="1" applyFill="1" applyBorder="1" applyAlignment="1">
      <alignment horizontal="center"/>
    </xf>
    <xf numFmtId="4" fontId="0" fillId="2" borderId="0" xfId="0" applyNumberFormat="1" applyFill="1" applyAlignment="1">
      <alignment horizontal="center"/>
    </xf>
    <xf numFmtId="9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2" borderId="1" xfId="0" applyFill="1" applyBorder="1"/>
    <xf numFmtId="0" fontId="3" fillId="0" borderId="0" xfId="0" applyFont="1" applyAlignment="1">
      <alignment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4" fontId="0" fillId="0" borderId="2" xfId="0" applyNumberForma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169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9851A-F568-4A51-94C7-6962FC63BADC}">
  <dimension ref="A1:P37"/>
  <sheetViews>
    <sheetView topLeftCell="A16" workbookViewId="0">
      <selection activeCell="B8" sqref="B8:J33"/>
    </sheetView>
  </sheetViews>
  <sheetFormatPr baseColWidth="10" defaultRowHeight="15" x14ac:dyDescent="0.25"/>
  <cols>
    <col min="2" max="5" width="11.42578125" style="4"/>
    <col min="9" max="9" width="11.7109375" style="11" bestFit="1" customWidth="1"/>
    <col min="10" max="10" width="11.42578125" style="11"/>
  </cols>
  <sheetData>
    <row r="1" spans="1:16" x14ac:dyDescent="0.25">
      <c r="A1" s="1" t="s">
        <v>8</v>
      </c>
    </row>
    <row r="2" spans="1:16" x14ac:dyDescent="0.25">
      <c r="A2" s="1" t="s">
        <v>9</v>
      </c>
    </row>
    <row r="3" spans="1:16" x14ac:dyDescent="0.25">
      <c r="A3" s="1"/>
    </row>
    <row r="4" spans="1:16" x14ac:dyDescent="0.25">
      <c r="A4" s="2" t="s">
        <v>0</v>
      </c>
    </row>
    <row r="6" spans="1:16" x14ac:dyDescent="0.25">
      <c r="G6" t="s">
        <v>26</v>
      </c>
    </row>
    <row r="8" spans="1:16" s="3" customFormat="1" x14ac:dyDescent="0.25">
      <c r="B8" s="5" t="s">
        <v>2</v>
      </c>
      <c r="C8" s="5" t="s">
        <v>1</v>
      </c>
      <c r="D8" s="5" t="s">
        <v>3</v>
      </c>
      <c r="E8" s="5" t="s">
        <v>4</v>
      </c>
      <c r="F8" s="7" t="s">
        <v>5</v>
      </c>
      <c r="G8" s="7"/>
      <c r="H8" s="8"/>
      <c r="I8" s="12" t="s">
        <v>6</v>
      </c>
      <c r="J8" s="13" t="s">
        <v>7</v>
      </c>
    </row>
    <row r="9" spans="1:16" x14ac:dyDescent="0.25">
      <c r="B9" s="6">
        <v>1</v>
      </c>
      <c r="C9" s="19">
        <v>43466</v>
      </c>
      <c r="D9" s="25">
        <v>213</v>
      </c>
      <c r="E9" s="25" t="s">
        <v>24</v>
      </c>
      <c r="F9" s="26" t="s">
        <v>12</v>
      </c>
      <c r="G9" s="26"/>
      <c r="H9" s="27"/>
      <c r="I9" s="22">
        <v>200000</v>
      </c>
      <c r="J9" s="23"/>
      <c r="L9" s="17">
        <v>200000</v>
      </c>
    </row>
    <row r="10" spans="1:16" x14ac:dyDescent="0.25">
      <c r="B10" s="6">
        <v>1</v>
      </c>
      <c r="C10" s="19">
        <v>43466</v>
      </c>
      <c r="D10" s="25">
        <v>523</v>
      </c>
      <c r="E10" s="25" t="s">
        <v>25</v>
      </c>
      <c r="F10" s="26" t="s">
        <v>13</v>
      </c>
      <c r="G10" s="26"/>
      <c r="H10" s="27"/>
      <c r="I10" s="22"/>
      <c r="J10" s="23">
        <v>200000</v>
      </c>
      <c r="L10" s="17">
        <v>50000</v>
      </c>
    </row>
    <row r="11" spans="1:16" x14ac:dyDescent="0.25">
      <c r="B11" s="6"/>
      <c r="C11" s="6"/>
      <c r="D11" s="6"/>
      <c r="E11" s="6"/>
      <c r="F11" s="9"/>
      <c r="G11" s="9"/>
      <c r="H11" s="10"/>
      <c r="I11" s="14"/>
      <c r="L11" s="24">
        <f>+L10/L9</f>
        <v>0.25</v>
      </c>
    </row>
    <row r="12" spans="1:16" x14ac:dyDescent="0.25">
      <c r="B12" s="6">
        <v>2</v>
      </c>
      <c r="C12" s="16">
        <v>43466</v>
      </c>
      <c r="D12" s="6">
        <v>4708</v>
      </c>
      <c r="E12" s="6" t="s">
        <v>27</v>
      </c>
      <c r="F12" s="9" t="s">
        <v>28</v>
      </c>
      <c r="G12" s="9"/>
      <c r="H12" s="10"/>
      <c r="I12" s="14">
        <v>50000</v>
      </c>
      <c r="N12" s="4">
        <v>681</v>
      </c>
      <c r="O12" s="4">
        <v>746</v>
      </c>
    </row>
    <row r="13" spans="1:16" x14ac:dyDescent="0.25">
      <c r="B13" s="6">
        <v>2</v>
      </c>
      <c r="C13" s="16">
        <v>43466</v>
      </c>
      <c r="D13" s="6">
        <v>940</v>
      </c>
      <c r="E13" s="6" t="s">
        <v>29</v>
      </c>
      <c r="F13" s="9" t="s">
        <v>11</v>
      </c>
      <c r="G13" s="9"/>
      <c r="H13" s="10"/>
      <c r="I13" s="14"/>
      <c r="J13" s="11">
        <v>50000</v>
      </c>
      <c r="N13" t="s">
        <v>30</v>
      </c>
      <c r="O13" t="s">
        <v>31</v>
      </c>
      <c r="P13" t="s">
        <v>32</v>
      </c>
    </row>
    <row r="14" spans="1:16" x14ac:dyDescent="0.25">
      <c r="B14" s="6"/>
      <c r="C14" s="6"/>
      <c r="D14" s="6"/>
      <c r="E14" s="6"/>
      <c r="F14" s="9"/>
      <c r="G14" s="9"/>
      <c r="H14" s="10"/>
      <c r="I14" s="14"/>
      <c r="M14">
        <v>1</v>
      </c>
      <c r="N14" s="17">
        <v>19000</v>
      </c>
      <c r="O14" s="17">
        <f>+N14*0.25</f>
        <v>4750</v>
      </c>
      <c r="P14">
        <f>+O14*0.25</f>
        <v>1187.5</v>
      </c>
    </row>
    <row r="15" spans="1:16" x14ac:dyDescent="0.25">
      <c r="B15" s="6">
        <v>2</v>
      </c>
      <c r="C15" s="16">
        <v>43466</v>
      </c>
      <c r="D15" s="6">
        <v>830</v>
      </c>
      <c r="E15" s="6" t="s">
        <v>29</v>
      </c>
      <c r="F15" s="15" t="s">
        <v>18</v>
      </c>
      <c r="G15" s="9"/>
      <c r="H15" s="10"/>
      <c r="I15" s="14">
        <v>12500</v>
      </c>
      <c r="M15">
        <f>1+M14</f>
        <v>2</v>
      </c>
      <c r="N15" s="17">
        <v>19000</v>
      </c>
      <c r="O15" s="17">
        <f t="shared" ref="O15:O23" si="0">+N15*0.25</f>
        <v>4750</v>
      </c>
      <c r="P15">
        <f t="shared" ref="P15:P23" si="1">+O15*0.25</f>
        <v>1187.5</v>
      </c>
    </row>
    <row r="16" spans="1:16" x14ac:dyDescent="0.25">
      <c r="B16" s="6">
        <v>2</v>
      </c>
      <c r="C16" s="16">
        <v>43466</v>
      </c>
      <c r="D16" s="6">
        <v>479</v>
      </c>
      <c r="E16" s="6" t="s">
        <v>25</v>
      </c>
      <c r="F16" s="15" t="s">
        <v>19</v>
      </c>
      <c r="G16" s="9"/>
      <c r="H16" s="10"/>
      <c r="I16" s="14"/>
      <c r="J16" s="11">
        <v>12500</v>
      </c>
      <c r="M16">
        <f t="shared" ref="M16:M23" si="2">1+M15</f>
        <v>3</v>
      </c>
      <c r="N16" s="17">
        <v>19000</v>
      </c>
      <c r="O16" s="17">
        <f t="shared" si="0"/>
        <v>4750</v>
      </c>
      <c r="P16">
        <f t="shared" si="1"/>
        <v>1187.5</v>
      </c>
    </row>
    <row r="17" spans="2:16" x14ac:dyDescent="0.25">
      <c r="B17" s="6"/>
      <c r="C17" s="6"/>
      <c r="D17" s="6"/>
      <c r="E17" s="6"/>
      <c r="F17" s="9"/>
      <c r="G17" s="9"/>
      <c r="H17" s="10"/>
      <c r="I17" s="14"/>
      <c r="M17">
        <f t="shared" si="2"/>
        <v>4</v>
      </c>
      <c r="N17" s="17">
        <v>19000</v>
      </c>
      <c r="O17" s="17">
        <f t="shared" si="0"/>
        <v>4750</v>
      </c>
      <c r="P17">
        <f t="shared" si="1"/>
        <v>1187.5</v>
      </c>
    </row>
    <row r="18" spans="2:16" x14ac:dyDescent="0.25">
      <c r="B18" s="6">
        <v>2</v>
      </c>
      <c r="C18" s="16">
        <v>43466</v>
      </c>
      <c r="D18" s="6">
        <v>572</v>
      </c>
      <c r="E18" s="6" t="s">
        <v>27</v>
      </c>
      <c r="F18" s="9" t="s">
        <v>10</v>
      </c>
      <c r="G18" s="9"/>
      <c r="H18" s="10"/>
      <c r="I18" s="14">
        <v>50000</v>
      </c>
      <c r="M18">
        <f t="shared" si="2"/>
        <v>5</v>
      </c>
      <c r="N18" s="17">
        <v>19000</v>
      </c>
      <c r="O18" s="17">
        <f t="shared" si="0"/>
        <v>4750</v>
      </c>
      <c r="P18">
        <f t="shared" si="1"/>
        <v>1187.5</v>
      </c>
    </row>
    <row r="19" spans="2:16" x14ac:dyDescent="0.25">
      <c r="B19" s="6">
        <v>2</v>
      </c>
      <c r="C19" s="16">
        <v>43466</v>
      </c>
      <c r="D19" s="6">
        <v>4708</v>
      </c>
      <c r="E19" s="6" t="s">
        <v>27</v>
      </c>
      <c r="F19" s="9" t="s">
        <v>28</v>
      </c>
      <c r="G19" s="9"/>
      <c r="H19" s="10"/>
      <c r="I19" s="14"/>
      <c r="J19" s="11">
        <f>+I18</f>
        <v>50000</v>
      </c>
      <c r="M19">
        <f t="shared" si="2"/>
        <v>6</v>
      </c>
      <c r="N19" s="17">
        <v>19000</v>
      </c>
      <c r="O19" s="17">
        <f t="shared" si="0"/>
        <v>4750</v>
      </c>
      <c r="P19">
        <f t="shared" si="1"/>
        <v>1187.5</v>
      </c>
    </row>
    <row r="20" spans="2:16" x14ac:dyDescent="0.25">
      <c r="B20" s="6"/>
      <c r="C20" s="6"/>
      <c r="D20" s="6"/>
      <c r="E20" s="6"/>
      <c r="F20" s="9"/>
      <c r="G20" s="9"/>
      <c r="H20" s="10"/>
      <c r="I20" s="14"/>
      <c r="M20">
        <f t="shared" si="2"/>
        <v>7</v>
      </c>
      <c r="N20" s="17">
        <v>19000</v>
      </c>
      <c r="O20" s="17">
        <f t="shared" si="0"/>
        <v>4750</v>
      </c>
      <c r="P20">
        <f t="shared" si="1"/>
        <v>1187.5</v>
      </c>
    </row>
    <row r="21" spans="2:16" x14ac:dyDescent="0.25">
      <c r="B21" s="6">
        <v>3</v>
      </c>
      <c r="C21" s="16">
        <v>43830</v>
      </c>
      <c r="D21" s="6">
        <v>681</v>
      </c>
      <c r="E21" s="6" t="s">
        <v>33</v>
      </c>
      <c r="F21" s="15" t="s">
        <v>14</v>
      </c>
      <c r="G21" s="9"/>
      <c r="H21" s="10"/>
      <c r="I21" s="14">
        <f>+(200000)/10</f>
        <v>20000</v>
      </c>
      <c r="K21" s="17"/>
      <c r="M21">
        <f t="shared" si="2"/>
        <v>8</v>
      </c>
      <c r="N21" s="17">
        <v>19000</v>
      </c>
      <c r="O21" s="17">
        <f t="shared" si="0"/>
        <v>4750</v>
      </c>
      <c r="P21">
        <f t="shared" si="1"/>
        <v>1187.5</v>
      </c>
    </row>
    <row r="22" spans="2:16" x14ac:dyDescent="0.25">
      <c r="B22" s="6">
        <v>3</v>
      </c>
      <c r="C22" s="16">
        <v>43830</v>
      </c>
      <c r="D22" s="6">
        <v>281</v>
      </c>
      <c r="E22" s="6" t="s">
        <v>24</v>
      </c>
      <c r="F22" s="15" t="s">
        <v>15</v>
      </c>
      <c r="G22" s="9"/>
      <c r="H22" s="10"/>
      <c r="I22" s="14"/>
      <c r="J22" s="11">
        <f>+I21</f>
        <v>20000</v>
      </c>
      <c r="M22">
        <f t="shared" si="2"/>
        <v>9</v>
      </c>
      <c r="N22" s="17">
        <v>19000</v>
      </c>
      <c r="O22" s="17">
        <f t="shared" si="0"/>
        <v>4750</v>
      </c>
      <c r="P22">
        <f t="shared" si="1"/>
        <v>1187.5</v>
      </c>
    </row>
    <row r="23" spans="2:16" x14ac:dyDescent="0.25">
      <c r="B23" s="6"/>
      <c r="C23" s="6"/>
      <c r="D23" s="6"/>
      <c r="E23" s="6"/>
      <c r="F23" s="9"/>
      <c r="G23" s="9"/>
      <c r="H23" s="10"/>
      <c r="I23" s="14"/>
      <c r="M23">
        <f t="shared" si="2"/>
        <v>10</v>
      </c>
      <c r="N23" s="17">
        <v>19000</v>
      </c>
      <c r="O23" s="17">
        <f t="shared" si="0"/>
        <v>4750</v>
      </c>
      <c r="P23">
        <f t="shared" si="1"/>
        <v>1187.5</v>
      </c>
    </row>
    <row r="24" spans="2:16" x14ac:dyDescent="0.25">
      <c r="B24" s="6">
        <v>4</v>
      </c>
      <c r="C24" s="16">
        <v>43830</v>
      </c>
      <c r="D24" s="6">
        <v>840</v>
      </c>
      <c r="E24" s="6" t="s">
        <v>29</v>
      </c>
      <c r="F24" s="15" t="s">
        <v>16</v>
      </c>
      <c r="G24" s="9"/>
      <c r="H24" s="10"/>
      <c r="I24" s="14">
        <v>5000</v>
      </c>
      <c r="L24" s="17">
        <f>+I21*L11</f>
        <v>5000</v>
      </c>
      <c r="M24" s="24"/>
      <c r="N24" s="17">
        <f>SUM(N14:N23)</f>
        <v>190000</v>
      </c>
      <c r="O24" s="17">
        <f>SUM(O14:O23)</f>
        <v>47500</v>
      </c>
      <c r="P24" s="17">
        <f>SUM(P14:P23)</f>
        <v>11875</v>
      </c>
    </row>
    <row r="25" spans="2:16" x14ac:dyDescent="0.25">
      <c r="B25" s="6">
        <v>4</v>
      </c>
      <c r="C25" s="16">
        <v>43830</v>
      </c>
      <c r="D25" s="6">
        <v>746</v>
      </c>
      <c r="E25" s="6" t="s">
        <v>34</v>
      </c>
      <c r="F25" s="15" t="s">
        <v>17</v>
      </c>
      <c r="G25" s="9"/>
      <c r="H25" s="10"/>
      <c r="I25" s="14"/>
      <c r="J25" s="11">
        <v>5000</v>
      </c>
    </row>
    <row r="26" spans="2:16" x14ac:dyDescent="0.25">
      <c r="B26" s="6"/>
      <c r="C26" s="6"/>
      <c r="D26" s="6"/>
      <c r="E26" s="6"/>
      <c r="F26" s="9"/>
      <c r="G26" s="9"/>
      <c r="H26" s="10"/>
      <c r="I26" s="14"/>
    </row>
    <row r="27" spans="2:16" x14ac:dyDescent="0.25">
      <c r="B27" s="6">
        <v>6</v>
      </c>
      <c r="C27" s="16">
        <v>43830</v>
      </c>
      <c r="D27" s="6">
        <v>479</v>
      </c>
      <c r="E27" s="6" t="s">
        <v>25</v>
      </c>
      <c r="F27" s="9"/>
      <c r="G27" s="9"/>
      <c r="H27" s="10"/>
      <c r="I27" s="14">
        <f>+J28</f>
        <v>1250</v>
      </c>
    </row>
    <row r="28" spans="2:16" x14ac:dyDescent="0.25">
      <c r="B28" s="6">
        <v>6</v>
      </c>
      <c r="C28" s="16">
        <v>43830</v>
      </c>
      <c r="D28" s="6">
        <v>830</v>
      </c>
      <c r="E28" s="6" t="s">
        <v>29</v>
      </c>
      <c r="F28" s="9" t="s">
        <v>21</v>
      </c>
      <c r="G28" s="9"/>
      <c r="H28" s="10"/>
      <c r="I28" s="14"/>
      <c r="J28" s="18">
        <f>+J25*0.25</f>
        <v>1250</v>
      </c>
    </row>
    <row r="29" spans="2:16" x14ac:dyDescent="0.25">
      <c r="B29" s="6"/>
      <c r="C29" s="6"/>
      <c r="D29" s="6"/>
      <c r="E29" s="6"/>
      <c r="F29" s="9"/>
      <c r="G29" s="9"/>
      <c r="H29" s="10"/>
      <c r="I29" s="14"/>
    </row>
    <row r="30" spans="2:16" x14ac:dyDescent="0.25">
      <c r="B30" s="6">
        <v>7</v>
      </c>
      <c r="C30" s="16">
        <v>43830</v>
      </c>
      <c r="D30" s="6">
        <v>940</v>
      </c>
      <c r="E30" s="6" t="s">
        <v>29</v>
      </c>
      <c r="F30" s="9" t="s">
        <v>23</v>
      </c>
      <c r="G30" s="9"/>
      <c r="H30" s="10"/>
      <c r="I30" s="14">
        <v>50000</v>
      </c>
    </row>
    <row r="31" spans="2:16" x14ac:dyDescent="0.25">
      <c r="B31" s="6"/>
      <c r="C31" s="16">
        <v>43830</v>
      </c>
      <c r="D31" s="6">
        <v>840</v>
      </c>
      <c r="E31" s="6" t="s">
        <v>29</v>
      </c>
      <c r="F31" s="9" t="s">
        <v>22</v>
      </c>
      <c r="G31" s="9"/>
      <c r="H31" s="10"/>
      <c r="I31" s="14"/>
      <c r="J31" s="11">
        <v>5000</v>
      </c>
    </row>
    <row r="32" spans="2:16" x14ac:dyDescent="0.25">
      <c r="B32" s="6"/>
      <c r="C32" s="16">
        <v>43830</v>
      </c>
      <c r="D32" s="6">
        <v>830</v>
      </c>
      <c r="E32" s="6" t="s">
        <v>29</v>
      </c>
      <c r="F32" s="9" t="s">
        <v>21</v>
      </c>
      <c r="G32" s="9"/>
      <c r="H32" s="10"/>
      <c r="I32" s="14"/>
      <c r="J32" s="11">
        <f>+I15-J28</f>
        <v>11250</v>
      </c>
    </row>
    <row r="33" spans="3:10" x14ac:dyDescent="0.25">
      <c r="C33" s="19">
        <v>43830</v>
      </c>
      <c r="D33" s="20">
        <v>130</v>
      </c>
      <c r="E33" s="20" t="s">
        <v>29</v>
      </c>
      <c r="F33" s="21" t="s">
        <v>20</v>
      </c>
      <c r="G33" s="21"/>
      <c r="H33" s="21"/>
      <c r="I33" s="22"/>
      <c r="J33" s="23">
        <f>+I30-J31-J32</f>
        <v>33750</v>
      </c>
    </row>
    <row r="35" spans="3:10" x14ac:dyDescent="0.25">
      <c r="H35" t="s">
        <v>35</v>
      </c>
      <c r="I35" s="11">
        <v>130</v>
      </c>
      <c r="J35" s="11">
        <v>33750</v>
      </c>
    </row>
    <row r="36" spans="3:10" x14ac:dyDescent="0.25">
      <c r="H36" t="s">
        <v>36</v>
      </c>
      <c r="I36" s="11">
        <v>479</v>
      </c>
      <c r="J36" s="11">
        <v>11250</v>
      </c>
    </row>
    <row r="37" spans="3:10" x14ac:dyDescent="0.25">
      <c r="J37" s="11">
        <f>+J35+J36</f>
        <v>45000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6CAF3-BB40-41B4-919B-474F11EE94C4}">
  <dimension ref="A1:M34"/>
  <sheetViews>
    <sheetView tabSelected="1" topLeftCell="A17" workbookViewId="0">
      <selection activeCell="J32" sqref="J32"/>
    </sheetView>
  </sheetViews>
  <sheetFormatPr baseColWidth="10" defaultRowHeight="15" x14ac:dyDescent="0.25"/>
  <cols>
    <col min="8" max="8" width="14.140625" customWidth="1"/>
    <col min="13" max="13" width="13" bestFit="1" customWidth="1"/>
  </cols>
  <sheetData>
    <row r="1" spans="1:13" x14ac:dyDescent="0.25">
      <c r="A1" s="28" t="s">
        <v>37</v>
      </c>
    </row>
    <row r="2" spans="1:13" x14ac:dyDescent="0.25">
      <c r="A2" t="s">
        <v>38</v>
      </c>
    </row>
    <row r="4" spans="1:13" x14ac:dyDescent="0.25">
      <c r="A4" s="2" t="s">
        <v>0</v>
      </c>
    </row>
    <row r="8" spans="1:13" x14ac:dyDescent="0.25">
      <c r="B8" s="5" t="s">
        <v>2</v>
      </c>
      <c r="C8" s="5" t="s">
        <v>1</v>
      </c>
      <c r="D8" s="5" t="s">
        <v>3</v>
      </c>
      <c r="E8" s="5" t="s">
        <v>4</v>
      </c>
      <c r="F8" s="7" t="s">
        <v>5</v>
      </c>
      <c r="G8" s="7"/>
      <c r="H8" s="8"/>
      <c r="I8" s="12" t="s">
        <v>6</v>
      </c>
      <c r="J8" s="13" t="s">
        <v>7</v>
      </c>
    </row>
    <row r="9" spans="1:13" x14ac:dyDescent="0.25">
      <c r="B9" s="29">
        <v>1</v>
      </c>
      <c r="C9" s="30">
        <v>43647</v>
      </c>
      <c r="D9" s="29">
        <v>213</v>
      </c>
      <c r="E9" s="29" t="s">
        <v>24</v>
      </c>
      <c r="F9" s="15" t="s">
        <v>39</v>
      </c>
      <c r="G9" s="15"/>
      <c r="H9" s="31"/>
      <c r="I9" s="32">
        <v>600000</v>
      </c>
      <c r="J9" s="33"/>
    </row>
    <row r="10" spans="1:13" x14ac:dyDescent="0.25">
      <c r="B10" s="29"/>
      <c r="C10" s="30"/>
      <c r="D10" s="29">
        <v>572</v>
      </c>
      <c r="E10" s="29" t="s">
        <v>27</v>
      </c>
      <c r="F10" s="15" t="s">
        <v>40</v>
      </c>
      <c r="G10" s="15"/>
      <c r="H10" s="31"/>
      <c r="I10" s="32"/>
      <c r="J10" s="33">
        <v>600000</v>
      </c>
    </row>
    <row r="11" spans="1:13" x14ac:dyDescent="0.25">
      <c r="B11" s="29"/>
      <c r="C11" s="30"/>
      <c r="D11" s="29"/>
      <c r="E11" s="29"/>
      <c r="F11" s="15"/>
      <c r="G11" s="15"/>
      <c r="H11" s="31"/>
      <c r="I11" s="32"/>
      <c r="J11" s="33"/>
    </row>
    <row r="12" spans="1:13" x14ac:dyDescent="0.25">
      <c r="B12" s="29">
        <v>2</v>
      </c>
      <c r="C12" s="30">
        <v>43647</v>
      </c>
      <c r="D12" s="29">
        <v>4708</v>
      </c>
      <c r="E12" s="29" t="s">
        <v>27</v>
      </c>
      <c r="F12" s="15" t="s">
        <v>41</v>
      </c>
      <c r="G12" s="15"/>
      <c r="H12" s="31"/>
      <c r="I12" s="32">
        <f>J10*0.6</f>
        <v>360000</v>
      </c>
      <c r="J12" s="33"/>
      <c r="M12" s="37">
        <v>600000</v>
      </c>
    </row>
    <row r="13" spans="1:13" x14ac:dyDescent="0.25">
      <c r="B13" s="29"/>
      <c r="C13" s="30"/>
      <c r="D13" s="29">
        <v>940</v>
      </c>
      <c r="E13" s="29" t="s">
        <v>29</v>
      </c>
      <c r="F13" s="15" t="s">
        <v>42</v>
      </c>
      <c r="G13" s="15"/>
      <c r="H13" s="31"/>
      <c r="I13" s="32"/>
      <c r="J13" s="33">
        <f>I12</f>
        <v>360000</v>
      </c>
      <c r="M13" s="37">
        <f>600000/15</f>
        <v>40000</v>
      </c>
    </row>
    <row r="14" spans="1:13" x14ac:dyDescent="0.25">
      <c r="B14" s="29"/>
      <c r="C14" s="30"/>
      <c r="D14" s="29">
        <v>572</v>
      </c>
      <c r="E14" s="29" t="s">
        <v>27</v>
      </c>
      <c r="F14" s="15" t="s">
        <v>10</v>
      </c>
      <c r="G14" s="15"/>
      <c r="H14" s="31"/>
      <c r="I14" s="32">
        <v>360000</v>
      </c>
      <c r="J14" s="33"/>
      <c r="M14" s="37">
        <f>40000/12*6</f>
        <v>20000</v>
      </c>
    </row>
    <row r="15" spans="1:13" x14ac:dyDescent="0.25">
      <c r="B15" s="29"/>
      <c r="C15" s="29"/>
      <c r="D15" s="29">
        <v>4708</v>
      </c>
      <c r="E15" s="29" t="s">
        <v>27</v>
      </c>
      <c r="F15" s="15" t="s">
        <v>41</v>
      </c>
      <c r="G15" s="15"/>
      <c r="H15" s="31"/>
      <c r="I15" s="32"/>
      <c r="J15" s="33">
        <f>I14</f>
        <v>360000</v>
      </c>
    </row>
    <row r="16" spans="1:13" x14ac:dyDescent="0.25">
      <c r="B16" s="29"/>
      <c r="C16" s="30"/>
      <c r="D16" s="29"/>
      <c r="E16" s="29"/>
      <c r="F16" s="15"/>
      <c r="G16" s="15"/>
      <c r="H16" s="31"/>
      <c r="I16" s="32"/>
      <c r="J16" s="33"/>
    </row>
    <row r="17" spans="2:11" x14ac:dyDescent="0.25">
      <c r="B17" s="29">
        <v>3</v>
      </c>
      <c r="C17" s="30"/>
      <c r="D17" s="29">
        <v>830</v>
      </c>
      <c r="E17" s="29" t="s">
        <v>29</v>
      </c>
      <c r="F17" s="15" t="s">
        <v>18</v>
      </c>
      <c r="G17" s="15"/>
      <c r="H17" s="31"/>
      <c r="I17" s="32">
        <f>I12*0.25</f>
        <v>90000</v>
      </c>
      <c r="J17" s="33"/>
    </row>
    <row r="18" spans="2:11" x14ac:dyDescent="0.25">
      <c r="B18" s="29"/>
      <c r="C18" s="29"/>
      <c r="D18" s="29">
        <v>479</v>
      </c>
      <c r="E18" s="29" t="s">
        <v>25</v>
      </c>
      <c r="F18" s="15" t="s">
        <v>43</v>
      </c>
      <c r="G18" s="15"/>
      <c r="H18" s="31"/>
      <c r="I18" s="32"/>
      <c r="J18" s="33">
        <v>90000</v>
      </c>
    </row>
    <row r="19" spans="2:11" x14ac:dyDescent="0.25">
      <c r="B19" s="29"/>
      <c r="C19" s="30"/>
      <c r="D19" s="29"/>
      <c r="E19" s="29"/>
      <c r="F19" s="15"/>
      <c r="G19" s="15"/>
      <c r="H19" s="31"/>
      <c r="I19" s="32"/>
      <c r="J19" s="33"/>
    </row>
    <row r="20" spans="2:11" x14ac:dyDescent="0.25">
      <c r="B20" s="29">
        <v>4</v>
      </c>
      <c r="C20" s="30"/>
      <c r="D20" s="29">
        <v>681</v>
      </c>
      <c r="E20" s="29" t="s">
        <v>33</v>
      </c>
      <c r="F20" s="15" t="s">
        <v>44</v>
      </c>
      <c r="G20" s="15"/>
      <c r="H20" s="31"/>
      <c r="I20" s="32">
        <v>20000</v>
      </c>
      <c r="J20" s="33"/>
    </row>
    <row r="21" spans="2:11" x14ac:dyDescent="0.25">
      <c r="B21" s="29"/>
      <c r="C21" s="29"/>
      <c r="D21" s="29">
        <v>281</v>
      </c>
      <c r="E21" s="29"/>
      <c r="F21" s="15" t="s">
        <v>45</v>
      </c>
      <c r="G21" s="15"/>
      <c r="H21" s="31"/>
      <c r="I21" s="32"/>
      <c r="J21" s="33">
        <v>20000</v>
      </c>
      <c r="K21">
        <f>+J21/I9</f>
        <v>3.3333333333333333E-2</v>
      </c>
    </row>
    <row r="22" spans="2:11" x14ac:dyDescent="0.25">
      <c r="B22" s="29"/>
      <c r="C22" s="30"/>
      <c r="D22" s="29"/>
      <c r="E22" s="29"/>
      <c r="F22" s="15"/>
      <c r="G22" s="15"/>
      <c r="H22" s="31"/>
      <c r="I22" s="32"/>
      <c r="J22" s="33"/>
    </row>
    <row r="23" spans="2:11" x14ac:dyDescent="0.25">
      <c r="B23" s="29">
        <v>5</v>
      </c>
      <c r="C23" s="30"/>
      <c r="D23" s="29">
        <v>840</v>
      </c>
      <c r="E23" s="29" t="s">
        <v>29</v>
      </c>
      <c r="F23" s="15" t="s">
        <v>16</v>
      </c>
      <c r="G23" s="15"/>
      <c r="H23" s="31"/>
      <c r="I23" s="32">
        <f>+J13*K21</f>
        <v>12000</v>
      </c>
      <c r="J23" s="33"/>
    </row>
    <row r="24" spans="2:11" x14ac:dyDescent="0.25">
      <c r="B24" s="29"/>
      <c r="C24" s="29"/>
      <c r="D24" s="29">
        <v>746</v>
      </c>
      <c r="E24" s="29" t="s">
        <v>34</v>
      </c>
      <c r="F24" s="15" t="s">
        <v>17</v>
      </c>
      <c r="G24" s="15"/>
      <c r="H24" s="31"/>
      <c r="I24" s="32"/>
      <c r="J24" s="33">
        <f>+I23</f>
        <v>12000</v>
      </c>
    </row>
    <row r="25" spans="2:11" x14ac:dyDescent="0.25">
      <c r="B25" s="29"/>
      <c r="C25" s="30"/>
      <c r="D25" s="29"/>
      <c r="E25" s="29"/>
      <c r="F25" s="15"/>
      <c r="G25" s="15"/>
      <c r="H25" s="31"/>
      <c r="I25" s="32"/>
      <c r="J25" s="33"/>
    </row>
    <row r="26" spans="2:11" x14ac:dyDescent="0.25">
      <c r="B26" s="29">
        <v>6</v>
      </c>
      <c r="C26" s="30"/>
      <c r="D26" s="29">
        <v>479</v>
      </c>
      <c r="E26" s="29" t="s">
        <v>25</v>
      </c>
      <c r="F26" s="15" t="s">
        <v>43</v>
      </c>
      <c r="G26" s="15"/>
      <c r="H26" s="31"/>
      <c r="I26" s="32">
        <f>I23*0.25</f>
        <v>3000</v>
      </c>
      <c r="J26" s="33"/>
    </row>
    <row r="27" spans="2:11" x14ac:dyDescent="0.25">
      <c r="B27" s="29"/>
      <c r="C27" s="29"/>
      <c r="D27" s="29">
        <v>830</v>
      </c>
      <c r="E27" s="29" t="s">
        <v>29</v>
      </c>
      <c r="F27" s="15" t="s">
        <v>18</v>
      </c>
      <c r="G27" s="15"/>
      <c r="H27" s="31"/>
      <c r="I27" s="32"/>
      <c r="J27" s="33">
        <f>+I26</f>
        <v>3000</v>
      </c>
    </row>
    <row r="28" spans="2:11" x14ac:dyDescent="0.25">
      <c r="B28" s="29"/>
      <c r="C28" s="30"/>
      <c r="D28" s="29"/>
      <c r="E28" s="29"/>
      <c r="F28" s="15"/>
      <c r="G28" s="15"/>
      <c r="H28" s="31"/>
      <c r="I28" s="32"/>
      <c r="J28" s="33"/>
    </row>
    <row r="29" spans="2:11" x14ac:dyDescent="0.25">
      <c r="B29" s="29">
        <v>7</v>
      </c>
      <c r="C29" s="30"/>
      <c r="D29" s="29">
        <v>940</v>
      </c>
      <c r="E29" s="29"/>
      <c r="F29" s="15" t="s">
        <v>42</v>
      </c>
      <c r="G29" s="15"/>
      <c r="H29" s="31"/>
      <c r="I29" s="32">
        <v>360000</v>
      </c>
      <c r="J29" s="34"/>
    </row>
    <row r="30" spans="2:11" x14ac:dyDescent="0.25">
      <c r="B30" s="29"/>
      <c r="C30" s="29"/>
      <c r="D30" s="29">
        <v>830</v>
      </c>
      <c r="E30" s="29"/>
      <c r="F30" s="15" t="s">
        <v>18</v>
      </c>
      <c r="G30" s="15"/>
      <c r="H30" s="31"/>
      <c r="I30" s="32"/>
      <c r="J30" s="33">
        <f>I17-J27</f>
        <v>87000</v>
      </c>
    </row>
    <row r="31" spans="2:11" x14ac:dyDescent="0.25">
      <c r="B31" s="29"/>
      <c r="C31" s="30"/>
      <c r="D31" s="29">
        <v>840</v>
      </c>
      <c r="E31" s="29"/>
      <c r="F31" s="15" t="s">
        <v>16</v>
      </c>
      <c r="G31" s="15"/>
      <c r="H31" s="31"/>
      <c r="I31" s="32"/>
      <c r="J31" s="33">
        <f>+I23</f>
        <v>12000</v>
      </c>
    </row>
    <row r="32" spans="2:11" x14ac:dyDescent="0.25">
      <c r="B32" s="29"/>
      <c r="C32" s="30"/>
      <c r="D32" s="29">
        <v>130</v>
      </c>
      <c r="E32" s="29"/>
      <c r="F32" s="15" t="s">
        <v>46</v>
      </c>
      <c r="G32" s="15"/>
      <c r="H32" s="31"/>
      <c r="I32" s="32"/>
      <c r="J32" s="33">
        <f>I29-J30-J31</f>
        <v>261000</v>
      </c>
    </row>
    <row r="33" spans="2:10" x14ac:dyDescent="0.25">
      <c r="B33" s="29"/>
      <c r="C33" s="30"/>
      <c r="D33" s="29"/>
      <c r="E33" s="29"/>
      <c r="F33" s="15"/>
      <c r="G33" s="15"/>
      <c r="H33" s="31"/>
      <c r="I33" s="32"/>
      <c r="J33" s="33"/>
    </row>
    <row r="34" spans="2:10" x14ac:dyDescent="0.25">
      <c r="B34" s="35"/>
      <c r="C34" s="30"/>
      <c r="D34" s="35"/>
      <c r="E34" s="35"/>
      <c r="F34" s="36"/>
      <c r="G34" s="36"/>
      <c r="H34" s="36"/>
      <c r="I34" s="32"/>
      <c r="J34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EJ. 1 SUBV</vt:lpstr>
      <vt:lpstr>Hoja2</vt:lpstr>
    </vt:vector>
  </TitlesOfParts>
  <Company>Universidad Francisco de Vitoria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aulasdeep</dc:creator>
  <cp:lastModifiedBy>aulasdeep</cp:lastModifiedBy>
  <dcterms:created xsi:type="dcterms:W3CDTF">2020-10-26T11:08:22Z</dcterms:created>
  <dcterms:modified xsi:type="dcterms:W3CDTF">2020-10-26T12:54:53Z</dcterms:modified>
</cp:coreProperties>
</file>